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nior 22 November 2025\Work\BAT\Projects\2025\SANRAL X.004-146-20251F\Tender\Tender_Subconsultants\"/>
    </mc:Choice>
  </mc:AlternateContent>
  <xr:revisionPtr revIDLastSave="0" documentId="8_{463A15C9-E26A-45DC-A928-3FEC906796CC}" xr6:coauthVersionLast="47" xr6:coauthVersionMax="47" xr10:uidLastSave="{00000000-0000-0000-0000-000000000000}"/>
  <bookViews>
    <workbookView xWindow="-28920" yWindow="-120" windowWidth="29040" windowHeight="15720" xr2:uid="{CA81A45A-A53B-4CB4-9E43-58247CBBAA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27" i="1"/>
  <c r="H38" i="1"/>
  <c r="H37" i="1"/>
  <c r="H10" i="1"/>
  <c r="H12" i="1"/>
  <c r="H15" i="1"/>
  <c r="H18" i="1"/>
  <c r="H9" i="1"/>
  <c r="F13" i="1"/>
  <c r="F16" i="1" s="1"/>
  <c r="H13" i="1" l="1"/>
  <c r="H32" i="1"/>
  <c r="H16" i="1"/>
  <c r="F19" i="1"/>
  <c r="H19" i="1" l="1"/>
  <c r="F21" i="1"/>
  <c r="F23" i="1" l="1"/>
  <c r="H21" i="1"/>
  <c r="H23" i="1" l="1"/>
  <c r="H24" i="1" s="1"/>
  <c r="F39" i="1"/>
  <c r="H39" i="1" s="1"/>
  <c r="H40" i="1" s="1"/>
  <c r="H41" i="1" l="1"/>
  <c r="H42" i="1" l="1"/>
  <c r="H43" i="1" s="1"/>
</calcChain>
</file>

<file path=xl/sharedStrings.xml><?xml version="1.0" encoding="utf-8"?>
<sst xmlns="http://schemas.openxmlformats.org/spreadsheetml/2006/main" count="101" uniqueCount="56">
  <si>
    <t>Item No.</t>
  </si>
  <si>
    <t>Description</t>
  </si>
  <si>
    <t>Unit</t>
  </si>
  <si>
    <t>Quantity</t>
  </si>
  <si>
    <t>Rate (R)</t>
  </si>
  <si>
    <t>Amount (R)</t>
  </si>
  <si>
    <t>C3.3.01</t>
  </si>
  <si>
    <t>Supply of Pavement and Materials Laboratory Personnel</t>
  </si>
  <si>
    <t>(a)</t>
  </si>
  <si>
    <t>Pavement and Materials Specialist</t>
  </si>
  <si>
    <t>(i)</t>
  </si>
  <si>
    <t>Establishment (mobilisation, setup, documentation)</t>
  </si>
  <si>
    <t>L/Sum</t>
  </si>
  <si>
    <t>(ii)</t>
  </si>
  <si>
    <t>Operations, management and technical oversight</t>
  </si>
  <si>
    <t>month</t>
  </si>
  <si>
    <t>(b)</t>
  </si>
  <si>
    <t>Materials Technologist</t>
  </si>
  <si>
    <t>Establishment (mobilisation and QA plan setup)</t>
  </si>
  <si>
    <t>Operations (laboratory management, data validation)</t>
  </si>
  <si>
    <t>(c)</t>
  </si>
  <si>
    <t>Materials Technician 1 (Field / Laboratory)</t>
  </si>
  <si>
    <t>Establishment (mobilisation and test equipment setup)</t>
  </si>
  <si>
    <t>Operations (field sampling, testing and reporting)</t>
  </si>
  <si>
    <t>(d)</t>
  </si>
  <si>
    <t>Materials Technician 2 (Laboratory Assistant)</t>
  </si>
  <si>
    <t>Establishment</t>
  </si>
  <si>
    <t>Operations (sample preparation, compaction, testing)</t>
  </si>
  <si>
    <t>(e)</t>
  </si>
  <si>
    <t>Data Capturer / QA Clerk</t>
  </si>
  <si>
    <t>Operations (data entry, registers, reporting)</t>
  </si>
  <si>
    <t>(f)</t>
  </si>
  <si>
    <t>Laboratory General Assistant / Messenger</t>
  </si>
  <si>
    <t>Operations (sample handling, logistics support)</t>
  </si>
  <si>
    <t>Pavement &amp; Materials Specialist</t>
  </si>
  <si>
    <t>hr</t>
  </si>
  <si>
    <t>Materials Technicians</t>
  </si>
  <si>
    <t>Laboratory Assistant / General Assistant</t>
  </si>
  <si>
    <t>TOTAL FOR C3.3 LABORATORY PERSONNEL</t>
  </si>
  <si>
    <t>CARRIED FORWARD TO SUMMARY PAGE</t>
  </si>
  <si>
    <t>C3.5.01</t>
  </si>
  <si>
    <t>Quality Assurance and Audits of Laboratory</t>
  </si>
  <si>
    <t>External inspection / audit by SANAS-accredited parent lab</t>
  </si>
  <si>
    <t>Prov. Sum</t>
  </si>
  <si>
    <t>Handling cost in respect of Sub-item (a)</t>
  </si>
  <si>
    <t>%</t>
  </si>
  <si>
    <t>Internal inspections / audits by Principal Consultant</t>
  </si>
  <si>
    <t>No.</t>
  </si>
  <si>
    <t>QA Documentation and Reporting (monthly summaries)</t>
  </si>
  <si>
    <t>TOTAL FOR C3.5 STANDARD OF TESTING</t>
  </si>
  <si>
    <t xml:space="preserve">SUB-TOTAL CARRIED FORWARD </t>
  </si>
  <si>
    <t>EXTRA-OVER FOR OVERTIME PAYMENTS TO LABORATORY PERSONNEL</t>
  </si>
  <si>
    <t>C3.3.02</t>
  </si>
  <si>
    <t>C3.3 – PAVEMENT AND MATERIALS LABORATORY PERSONNEL</t>
  </si>
  <si>
    <t>VAT (15%)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</si>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</sst>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0" fillId="2" borderId="1" xfId="0" applyNumberForma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15A3-675A-40E7-88B8-FF438D62B99F}">
  <dimension ref="B5:H43"/>
  <sheetViews>
    <sheetView tabSelected="1" workbookViewId="0">
      <selection activeCell="B5" sqref="B5:H43"/>
    </sheetView>
  </sheetViews>
  <sheetFormatPr defaultRowHeight="14.4" x14ac:dyDescent="0.3"/>
  <cols>
    <col min="2" max="2" width="8.33203125" customWidth="1"/>
    <col min="3" max="3" width="4.44140625" customWidth="1"/>
    <col min="4" max="4" width="51.33203125" customWidth="1"/>
    <col min="5" max="5" width="9.5546875" style="1" customWidth="1"/>
    <col min="6" max="6" width="10.44140625" style="1" customWidth="1"/>
    <col min="7" max="7" width="11.77734375" bestFit="1" customWidth="1"/>
    <col min="8" max="8" width="13.5546875" customWidth="1"/>
  </cols>
  <sheetData>
    <row r="5" spans="2:8" x14ac:dyDescent="0.3">
      <c r="B5" s="2" t="s">
        <v>53</v>
      </c>
      <c r="C5" s="2"/>
      <c r="D5" s="3"/>
      <c r="E5" s="4"/>
      <c r="F5" s="4"/>
      <c r="G5" s="3"/>
      <c r="H5" s="3"/>
    </row>
    <row r="6" spans="2:8" x14ac:dyDescent="0.3">
      <c r="B6" s="5" t="s">
        <v>0</v>
      </c>
      <c r="C6" s="6" t="s">
        <v>1</v>
      </c>
      <c r="D6" s="7"/>
      <c r="E6" s="5" t="s">
        <v>2</v>
      </c>
      <c r="F6" s="5" t="s">
        <v>3</v>
      </c>
      <c r="G6" s="5" t="s">
        <v>4</v>
      </c>
      <c r="H6" s="5" t="s">
        <v>5</v>
      </c>
    </row>
    <row r="7" spans="2:8" ht="15.75" customHeight="1" x14ac:dyDescent="0.3">
      <c r="B7" s="8" t="s">
        <v>6</v>
      </c>
      <c r="C7" s="9" t="s">
        <v>7</v>
      </c>
      <c r="D7" s="9"/>
      <c r="E7" s="10"/>
      <c r="F7" s="10"/>
      <c r="G7" s="11"/>
      <c r="H7" s="11"/>
    </row>
    <row r="8" spans="2:8" ht="13.5" customHeight="1" x14ac:dyDescent="0.3">
      <c r="B8" s="10" t="s">
        <v>8</v>
      </c>
      <c r="C8" s="9" t="s">
        <v>9</v>
      </c>
      <c r="D8" s="9"/>
      <c r="E8" s="10"/>
      <c r="F8" s="10"/>
      <c r="G8" s="11"/>
      <c r="H8" s="11"/>
    </row>
    <row r="9" spans="2:8" ht="13.5" customHeight="1" x14ac:dyDescent="0.3">
      <c r="B9" s="10"/>
      <c r="C9" s="10" t="s">
        <v>10</v>
      </c>
      <c r="D9" s="11" t="s">
        <v>11</v>
      </c>
      <c r="E9" s="10" t="s">
        <v>12</v>
      </c>
      <c r="F9" s="10">
        <v>1</v>
      </c>
      <c r="G9" s="12">
        <v>366300</v>
      </c>
      <c r="H9" s="12">
        <f>F9*G9</f>
        <v>366300</v>
      </c>
    </row>
    <row r="10" spans="2:8" ht="13.5" customHeight="1" x14ac:dyDescent="0.3">
      <c r="B10" s="10"/>
      <c r="C10" s="10" t="s">
        <v>13</v>
      </c>
      <c r="D10" s="11" t="s">
        <v>14</v>
      </c>
      <c r="E10" s="10" t="s">
        <v>15</v>
      </c>
      <c r="F10" s="10">
        <v>3</v>
      </c>
      <c r="G10" s="12">
        <v>294000</v>
      </c>
      <c r="H10" s="12">
        <f t="shared" ref="H10:H23" si="0">F10*G10</f>
        <v>882000</v>
      </c>
    </row>
    <row r="11" spans="2:8" ht="13.5" customHeight="1" x14ac:dyDescent="0.3">
      <c r="B11" s="10" t="s">
        <v>16</v>
      </c>
      <c r="C11" s="9" t="s">
        <v>17</v>
      </c>
      <c r="D11" s="9"/>
      <c r="E11" s="10"/>
      <c r="F11" s="10"/>
      <c r="G11" s="12"/>
      <c r="H11" s="12"/>
    </row>
    <row r="12" spans="2:8" ht="13.5" customHeight="1" x14ac:dyDescent="0.3">
      <c r="B12" s="10"/>
      <c r="C12" s="10" t="s">
        <v>10</v>
      </c>
      <c r="D12" s="11" t="s">
        <v>18</v>
      </c>
      <c r="E12" s="10" t="s">
        <v>12</v>
      </c>
      <c r="F12" s="10">
        <v>1</v>
      </c>
      <c r="G12" s="12">
        <v>207570</v>
      </c>
      <c r="H12" s="12">
        <f t="shared" si="0"/>
        <v>207570</v>
      </c>
    </row>
    <row r="13" spans="2:8" ht="13.5" customHeight="1" x14ac:dyDescent="0.3">
      <c r="B13" s="10"/>
      <c r="C13" s="10" t="s">
        <v>13</v>
      </c>
      <c r="D13" s="11" t="s">
        <v>19</v>
      </c>
      <c r="E13" s="10" t="s">
        <v>15</v>
      </c>
      <c r="F13" s="10">
        <f>F10</f>
        <v>3</v>
      </c>
      <c r="G13" s="12">
        <v>196000</v>
      </c>
      <c r="H13" s="12">
        <f t="shared" si="0"/>
        <v>588000</v>
      </c>
    </row>
    <row r="14" spans="2:8" ht="13.5" customHeight="1" x14ac:dyDescent="0.3">
      <c r="B14" s="10" t="s">
        <v>20</v>
      </c>
      <c r="C14" s="9" t="s">
        <v>21</v>
      </c>
      <c r="D14" s="9"/>
      <c r="E14" s="10"/>
      <c r="F14" s="10"/>
      <c r="G14" s="12"/>
      <c r="H14" s="12"/>
    </row>
    <row r="15" spans="2:8" ht="13.5" customHeight="1" x14ac:dyDescent="0.3">
      <c r="B15" s="10"/>
      <c r="C15" s="10" t="s">
        <v>10</v>
      </c>
      <c r="D15" s="11" t="s">
        <v>22</v>
      </c>
      <c r="E15" s="10" t="s">
        <v>12</v>
      </c>
      <c r="F15" s="10">
        <v>1</v>
      </c>
      <c r="G15" s="12">
        <v>106200</v>
      </c>
      <c r="H15" s="12">
        <f t="shared" si="0"/>
        <v>106200</v>
      </c>
    </row>
    <row r="16" spans="2:8" ht="13.5" customHeight="1" x14ac:dyDescent="0.3">
      <c r="B16" s="10"/>
      <c r="C16" s="10" t="s">
        <v>13</v>
      </c>
      <c r="D16" s="11" t="s">
        <v>23</v>
      </c>
      <c r="E16" s="10" t="s">
        <v>15</v>
      </c>
      <c r="F16" s="10">
        <f>F13</f>
        <v>3</v>
      </c>
      <c r="G16" s="12">
        <v>84000</v>
      </c>
      <c r="H16" s="12">
        <f t="shared" si="0"/>
        <v>252000</v>
      </c>
    </row>
    <row r="17" spans="2:8" ht="13.5" customHeight="1" x14ac:dyDescent="0.3">
      <c r="B17" s="10" t="s">
        <v>24</v>
      </c>
      <c r="C17" s="9" t="s">
        <v>25</v>
      </c>
      <c r="D17" s="9"/>
      <c r="E17" s="10"/>
      <c r="F17" s="10"/>
      <c r="G17" s="12"/>
      <c r="H17" s="12"/>
    </row>
    <row r="18" spans="2:8" ht="13.5" customHeight="1" x14ac:dyDescent="0.3">
      <c r="B18" s="10"/>
      <c r="C18" s="10" t="s">
        <v>10</v>
      </c>
      <c r="D18" s="11" t="s">
        <v>26</v>
      </c>
      <c r="E18" s="10" t="s">
        <v>12</v>
      </c>
      <c r="F18" s="10">
        <v>1</v>
      </c>
      <c r="G18" s="12">
        <v>106200</v>
      </c>
      <c r="H18" s="12">
        <f t="shared" si="0"/>
        <v>106200</v>
      </c>
    </row>
    <row r="19" spans="2:8" ht="13.5" customHeight="1" x14ac:dyDescent="0.3">
      <c r="B19" s="10"/>
      <c r="C19" s="10" t="s">
        <v>13</v>
      </c>
      <c r="D19" s="11" t="s">
        <v>27</v>
      </c>
      <c r="E19" s="10" t="s">
        <v>15</v>
      </c>
      <c r="F19" s="10">
        <f>F16</f>
        <v>3</v>
      </c>
      <c r="G19" s="12">
        <v>84000</v>
      </c>
      <c r="H19" s="12">
        <f t="shared" si="0"/>
        <v>252000</v>
      </c>
    </row>
    <row r="20" spans="2:8" ht="13.5" customHeight="1" x14ac:dyDescent="0.3">
      <c r="B20" s="10" t="s">
        <v>28</v>
      </c>
      <c r="C20" s="9" t="s">
        <v>29</v>
      </c>
      <c r="D20" s="9"/>
      <c r="E20" s="10"/>
      <c r="F20" s="10"/>
      <c r="G20" s="12"/>
      <c r="H20" s="12"/>
    </row>
    <row r="21" spans="2:8" ht="13.5" customHeight="1" x14ac:dyDescent="0.3">
      <c r="B21" s="10"/>
      <c r="C21" s="10" t="s">
        <v>10</v>
      </c>
      <c r="D21" s="11" t="s">
        <v>30</v>
      </c>
      <c r="E21" s="10" t="s">
        <v>15</v>
      </c>
      <c r="F21" s="10">
        <f>F19</f>
        <v>3</v>
      </c>
      <c r="G21" s="12">
        <v>28000</v>
      </c>
      <c r="H21" s="12">
        <f t="shared" si="0"/>
        <v>84000</v>
      </c>
    </row>
    <row r="22" spans="2:8" ht="13.5" customHeight="1" x14ac:dyDescent="0.3">
      <c r="B22" s="10" t="s">
        <v>31</v>
      </c>
      <c r="C22" s="9" t="s">
        <v>32</v>
      </c>
      <c r="D22" s="9"/>
      <c r="E22" s="10"/>
      <c r="F22" s="10"/>
      <c r="G22" s="12"/>
      <c r="H22" s="12"/>
    </row>
    <row r="23" spans="2:8" ht="13.5" customHeight="1" x14ac:dyDescent="0.3">
      <c r="B23" s="10"/>
      <c r="C23" s="10" t="s">
        <v>10</v>
      </c>
      <c r="D23" s="11" t="s">
        <v>33</v>
      </c>
      <c r="E23" s="10" t="s">
        <v>15</v>
      </c>
      <c r="F23" s="10">
        <f>F21</f>
        <v>3</v>
      </c>
      <c r="G23" s="12">
        <v>24000</v>
      </c>
      <c r="H23" s="12">
        <f t="shared" si="0"/>
        <v>72000</v>
      </c>
    </row>
    <row r="24" spans="2:8" ht="15.75" customHeight="1" x14ac:dyDescent="0.3">
      <c r="B24" s="6" t="s">
        <v>50</v>
      </c>
      <c r="C24" s="13"/>
      <c r="D24" s="13"/>
      <c r="E24" s="13"/>
      <c r="F24" s="13"/>
      <c r="G24" s="7"/>
      <c r="H24" s="14">
        <f>SUM(H8:H23)</f>
        <v>2916270</v>
      </c>
    </row>
    <row r="25" spans="2:8" ht="15.75" customHeight="1" x14ac:dyDescent="0.3">
      <c r="B25" s="8" t="s">
        <v>52</v>
      </c>
      <c r="C25" s="15" t="s">
        <v>51</v>
      </c>
      <c r="D25" s="15"/>
      <c r="E25" s="16"/>
      <c r="F25" s="16"/>
      <c r="G25" s="17"/>
      <c r="H25" s="12"/>
    </row>
    <row r="26" spans="2:8" ht="19.5" customHeight="1" x14ac:dyDescent="0.3">
      <c r="B26" s="5" t="s">
        <v>0</v>
      </c>
      <c r="C26" s="6" t="s">
        <v>1</v>
      </c>
      <c r="D26" s="7"/>
      <c r="E26" s="5" t="s">
        <v>2</v>
      </c>
      <c r="F26" s="5" t="s">
        <v>3</v>
      </c>
      <c r="G26" s="5" t="s">
        <v>4</v>
      </c>
      <c r="H26" s="5" t="s">
        <v>5</v>
      </c>
    </row>
    <row r="27" spans="2:8" ht="13.5" customHeight="1" x14ac:dyDescent="0.3">
      <c r="B27" s="10" t="s">
        <v>8</v>
      </c>
      <c r="C27" s="18" t="s">
        <v>34</v>
      </c>
      <c r="D27" s="18"/>
      <c r="E27" s="10" t="s">
        <v>35</v>
      </c>
      <c r="F27" s="10">
        <v>80</v>
      </c>
      <c r="G27" s="12">
        <v>2282</v>
      </c>
      <c r="H27" s="12">
        <f>F27*G27</f>
        <v>182560</v>
      </c>
    </row>
    <row r="28" spans="2:8" ht="13.5" customHeight="1" x14ac:dyDescent="0.3">
      <c r="B28" s="10" t="s">
        <v>16</v>
      </c>
      <c r="C28" s="18" t="s">
        <v>17</v>
      </c>
      <c r="D28" s="18"/>
      <c r="E28" s="10" t="s">
        <v>35</v>
      </c>
      <c r="F28" s="10">
        <v>120</v>
      </c>
      <c r="G28" s="12">
        <v>1668</v>
      </c>
      <c r="H28" s="12">
        <f t="shared" ref="H28:H31" si="1">F28*G28</f>
        <v>200160</v>
      </c>
    </row>
    <row r="29" spans="2:8" ht="13.5" customHeight="1" x14ac:dyDescent="0.3">
      <c r="B29" s="10" t="s">
        <v>20</v>
      </c>
      <c r="C29" s="18" t="s">
        <v>36</v>
      </c>
      <c r="D29" s="18"/>
      <c r="E29" s="10" t="s">
        <v>35</v>
      </c>
      <c r="F29" s="10">
        <v>240</v>
      </c>
      <c r="G29" s="12">
        <v>850</v>
      </c>
      <c r="H29" s="12">
        <f t="shared" si="1"/>
        <v>204000</v>
      </c>
    </row>
    <row r="30" spans="2:8" ht="13.5" customHeight="1" x14ac:dyDescent="0.3">
      <c r="B30" s="10" t="s">
        <v>24</v>
      </c>
      <c r="C30" s="18" t="s">
        <v>37</v>
      </c>
      <c r="D30" s="18"/>
      <c r="E30" s="10" t="s">
        <v>35</v>
      </c>
      <c r="F30" s="10">
        <v>160</v>
      </c>
      <c r="G30" s="12">
        <v>475</v>
      </c>
      <c r="H30" s="12">
        <f t="shared" si="1"/>
        <v>76000</v>
      </c>
    </row>
    <row r="31" spans="2:8" ht="13.5" customHeight="1" x14ac:dyDescent="0.3">
      <c r="B31" s="10" t="s">
        <v>28</v>
      </c>
      <c r="C31" s="18" t="s">
        <v>29</v>
      </c>
      <c r="D31" s="18"/>
      <c r="E31" s="10" t="s">
        <v>35</v>
      </c>
      <c r="F31" s="10">
        <v>80</v>
      </c>
      <c r="G31" s="12">
        <v>410</v>
      </c>
      <c r="H31" s="12">
        <f t="shared" si="1"/>
        <v>32800</v>
      </c>
    </row>
    <row r="32" spans="2:8" ht="21" customHeight="1" x14ac:dyDescent="0.3">
      <c r="B32" s="6" t="s">
        <v>38</v>
      </c>
      <c r="C32" s="13"/>
      <c r="D32" s="13"/>
      <c r="E32" s="13"/>
      <c r="F32" s="13"/>
      <c r="G32" s="7"/>
      <c r="H32" s="14">
        <f>SUM(H27:H31)</f>
        <v>695520</v>
      </c>
    </row>
    <row r="33" spans="2:8" ht="15" customHeight="1" x14ac:dyDescent="0.3">
      <c r="B33" s="6" t="s">
        <v>39</v>
      </c>
      <c r="C33" s="13"/>
      <c r="D33" s="13"/>
      <c r="E33" s="13"/>
      <c r="F33" s="13"/>
      <c r="G33" s="7"/>
      <c r="H33" s="19"/>
    </row>
    <row r="34" spans="2:8" x14ac:dyDescent="0.3">
      <c r="B34" s="5" t="s">
        <v>0</v>
      </c>
      <c r="C34" s="6" t="s">
        <v>1</v>
      </c>
      <c r="D34" s="7"/>
      <c r="E34" s="5" t="s">
        <v>2</v>
      </c>
      <c r="F34" s="5" t="s">
        <v>3</v>
      </c>
      <c r="G34" s="5" t="s">
        <v>4</v>
      </c>
      <c r="H34" s="5" t="s">
        <v>5</v>
      </c>
    </row>
    <row r="35" spans="2:8" ht="13.5" customHeight="1" x14ac:dyDescent="0.3">
      <c r="B35" s="8" t="s">
        <v>40</v>
      </c>
      <c r="C35" s="18" t="s">
        <v>41</v>
      </c>
      <c r="D35" s="18"/>
      <c r="E35" s="11"/>
      <c r="F35" s="11"/>
      <c r="G35" s="11"/>
      <c r="H35" s="11"/>
    </row>
    <row r="36" spans="2:8" ht="13.5" customHeight="1" x14ac:dyDescent="0.3">
      <c r="B36" s="11" t="s">
        <v>8</v>
      </c>
      <c r="C36" s="18" t="s">
        <v>42</v>
      </c>
      <c r="D36" s="18"/>
      <c r="E36" s="11" t="s">
        <v>43</v>
      </c>
      <c r="F36" s="10">
        <v>1</v>
      </c>
      <c r="G36" s="12">
        <v>30000</v>
      </c>
      <c r="H36" s="12">
        <v>30000</v>
      </c>
    </row>
    <row r="37" spans="2:8" ht="13.5" customHeight="1" x14ac:dyDescent="0.3">
      <c r="B37" s="11" t="s">
        <v>16</v>
      </c>
      <c r="C37" s="18" t="s">
        <v>44</v>
      </c>
      <c r="D37" s="18"/>
      <c r="E37" s="11" t="s">
        <v>45</v>
      </c>
      <c r="F37" s="20">
        <v>30000</v>
      </c>
      <c r="G37" s="21">
        <v>0.1</v>
      </c>
      <c r="H37" s="12">
        <f>F37*G37</f>
        <v>3000</v>
      </c>
    </row>
    <row r="38" spans="2:8" ht="13.5" customHeight="1" x14ac:dyDescent="0.3">
      <c r="B38" s="11" t="s">
        <v>20</v>
      </c>
      <c r="C38" s="18" t="s">
        <v>46</v>
      </c>
      <c r="D38" s="18"/>
      <c r="E38" s="11" t="s">
        <v>47</v>
      </c>
      <c r="F38" s="10">
        <v>8</v>
      </c>
      <c r="G38" s="12">
        <v>50000</v>
      </c>
      <c r="H38" s="12">
        <f>F38*G38</f>
        <v>400000</v>
      </c>
    </row>
    <row r="39" spans="2:8" ht="13.5" customHeight="1" x14ac:dyDescent="0.3">
      <c r="B39" s="11" t="s">
        <v>24</v>
      </c>
      <c r="C39" s="18" t="s">
        <v>48</v>
      </c>
      <c r="D39" s="18"/>
      <c r="E39" s="11" t="s">
        <v>15</v>
      </c>
      <c r="F39" s="10">
        <f>F23</f>
        <v>3</v>
      </c>
      <c r="G39" s="12">
        <v>17500</v>
      </c>
      <c r="H39" s="12">
        <f>F39*G39</f>
        <v>52500</v>
      </c>
    </row>
    <row r="40" spans="2:8" ht="22.5" customHeight="1" x14ac:dyDescent="0.3">
      <c r="B40" s="6" t="s">
        <v>49</v>
      </c>
      <c r="C40" s="13"/>
      <c r="D40" s="13"/>
      <c r="E40" s="13"/>
      <c r="F40" s="13"/>
      <c r="G40" s="7"/>
      <c r="H40" s="14">
        <f>SUM(H36:H39)</f>
        <v>485500</v>
      </c>
    </row>
    <row r="41" spans="2:8" ht="15" customHeight="1" x14ac:dyDescent="0.3">
      <c r="B41" s="6" t="s">
        <v>39</v>
      </c>
      <c r="C41" s="13"/>
      <c r="D41" s="13"/>
      <c r="E41" s="13"/>
      <c r="F41" s="13"/>
      <c r="G41" s="7"/>
      <c r="H41" s="22">
        <f>H24+H32+H40</f>
        <v>4097290</v>
      </c>
    </row>
    <row r="42" spans="2:8" x14ac:dyDescent="0.3">
      <c r="B42" s="23" t="s">
        <v>54</v>
      </c>
      <c r="C42" s="24"/>
      <c r="D42" s="24"/>
      <c r="E42" s="24"/>
      <c r="F42" s="24"/>
      <c r="G42" s="25"/>
      <c r="H42" s="26">
        <f>H41*0.15</f>
        <v>614593.5</v>
      </c>
    </row>
    <row r="43" spans="2:8" ht="19.2" customHeight="1" x14ac:dyDescent="0.3">
      <c r="B43" s="23" t="s">
        <v>55</v>
      </c>
      <c r="C43" s="24"/>
      <c r="D43" s="24"/>
      <c r="E43" s="24"/>
      <c r="F43" s="24"/>
      <c r="G43" s="25"/>
      <c r="H43" s="27">
        <f>H41+H42</f>
        <v>4711883.5</v>
      </c>
    </row>
  </sheetData>
  <mergeCells count="28">
    <mergeCell ref="B42:G42"/>
    <mergeCell ref="B43:G43"/>
    <mergeCell ref="B41:G41"/>
    <mergeCell ref="B40:G40"/>
    <mergeCell ref="C26:D26"/>
    <mergeCell ref="C6:D6"/>
    <mergeCell ref="C34:D34"/>
    <mergeCell ref="B24:G24"/>
    <mergeCell ref="B33:G33"/>
    <mergeCell ref="C31:D31"/>
    <mergeCell ref="C35:D35"/>
    <mergeCell ref="C39:D39"/>
    <mergeCell ref="C36:D36"/>
    <mergeCell ref="C38:D38"/>
    <mergeCell ref="C37:D37"/>
    <mergeCell ref="B32:G32"/>
    <mergeCell ref="C7:D7"/>
    <mergeCell ref="C27:D27"/>
    <mergeCell ref="C28:D28"/>
    <mergeCell ref="C29:D29"/>
    <mergeCell ref="C30:D30"/>
    <mergeCell ref="C25:D25"/>
    <mergeCell ref="C8:D8"/>
    <mergeCell ref="C11:D11"/>
    <mergeCell ref="C14:D14"/>
    <mergeCell ref="C17:D17"/>
    <mergeCell ref="C20:D20"/>
    <mergeCell ref="C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Junior</cp:lastModifiedBy>
  <dcterms:created xsi:type="dcterms:W3CDTF">2025-11-03T19:25:01Z</dcterms:created>
  <dcterms:modified xsi:type="dcterms:W3CDTF">2026-04-20T20:40:29Z</dcterms:modified>
</cp:coreProperties>
</file>